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211" activeTab="0"/>
  </bookViews>
  <sheets>
    <sheet name="Yksilökisa" sheetId="1" r:id="rId1"/>
    <sheet name="Joukkuekisa" sheetId="2" r:id="rId2"/>
    <sheet name="Viestikisa" sheetId="3" r:id="rId3"/>
  </sheets>
  <definedNames/>
  <calcPr fullCalcOnLoad="1"/>
</workbook>
</file>

<file path=xl/comments1.xml><?xml version="1.0" encoding="utf-8"?>
<comments xmlns="http://schemas.openxmlformats.org/spreadsheetml/2006/main">
  <authors>
    <author>Juha</author>
  </authors>
  <commentList>
    <comment ref="L32" authorId="0">
      <text>
        <r>
          <rPr>
            <b/>
            <sz val="9"/>
            <rFont val="Tahoma"/>
            <family val="0"/>
          </rPr>
          <t>Kilpailun paras arviointitulos</t>
        </r>
      </text>
    </comment>
    <comment ref="AB20" authorId="0">
      <text>
        <r>
          <rPr>
            <b/>
            <sz val="9"/>
            <rFont val="Tahoma"/>
            <family val="0"/>
          </rPr>
          <t>Kilpailun paras ammuntatulos</t>
        </r>
        <r>
          <rPr>
            <sz val="9"/>
            <rFont val="Tahoma"/>
            <family val="0"/>
          </rPr>
          <t xml:space="preserve">
</t>
        </r>
      </text>
    </comment>
    <comment ref="AB21" authorId="0">
      <text>
        <r>
          <rPr>
            <b/>
            <sz val="9"/>
            <rFont val="Tahoma"/>
            <family val="0"/>
          </rPr>
          <t>Kilpailun paras ammuntatulos</t>
        </r>
        <r>
          <rPr>
            <sz val="9"/>
            <rFont val="Tahoma"/>
            <family val="0"/>
          </rPr>
          <t xml:space="preserve">
</t>
        </r>
      </text>
    </comment>
    <comment ref="AB19" authorId="0">
      <text>
        <r>
          <rPr>
            <b/>
            <sz val="9"/>
            <rFont val="Tahoma"/>
            <family val="0"/>
          </rPr>
          <t>Kilpailun toiseksi paras ammuntatulos</t>
        </r>
        <r>
          <rPr>
            <sz val="9"/>
            <rFont val="Tahoma"/>
            <family val="0"/>
          </rPr>
          <t xml:space="preserve">
</t>
        </r>
      </text>
    </comment>
    <comment ref="AB15" authorId="0">
      <text>
        <r>
          <rPr>
            <b/>
            <sz val="9"/>
            <rFont val="Tahoma"/>
            <family val="0"/>
          </rPr>
          <t>Kilpailun toiseksi paras ammuntatulos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<sst xmlns="http://schemas.openxmlformats.org/spreadsheetml/2006/main" count="167" uniqueCount="104">
  <si>
    <t>HIIHTO</t>
  </si>
  <si>
    <t>ARVIOINTI</t>
  </si>
  <si>
    <t>AMMUNTA</t>
  </si>
  <si>
    <t>kokonais-</t>
  </si>
  <si>
    <t>ero</t>
  </si>
  <si>
    <t>pisteet</t>
  </si>
  <si>
    <t>laukaukset</t>
  </si>
  <si>
    <t>lähtöaika</t>
  </si>
  <si>
    <t>tuloaika</t>
  </si>
  <si>
    <t>aika</t>
  </si>
  <si>
    <t>parhaaseen</t>
  </si>
  <si>
    <t>hiihto</t>
  </si>
  <si>
    <t>Arvio 1</t>
  </si>
  <si>
    <t>virhe</t>
  </si>
  <si>
    <t>Arvio 2</t>
  </si>
  <si>
    <t>arvio</t>
  </si>
  <si>
    <t>tulos</t>
  </si>
  <si>
    <t>S20</t>
  </si>
  <si>
    <t>N</t>
  </si>
  <si>
    <t>M</t>
  </si>
  <si>
    <t>M50</t>
  </si>
  <si>
    <t>M60</t>
  </si>
  <si>
    <t>M70</t>
  </si>
  <si>
    <t>Arviointi 1</t>
  </si>
  <si>
    <t>Arviointi 2</t>
  </si>
  <si>
    <t>NIMI</t>
  </si>
  <si>
    <t>SEURA</t>
  </si>
  <si>
    <t>NRO</t>
  </si>
  <si>
    <t xml:space="preserve">KARTTULAN RHY </t>
  </si>
  <si>
    <t>HIRVENHIIHTOKILPAILUT 16.3.2013</t>
  </si>
  <si>
    <t>Kilpailunjohtaja: Hannu Venäläinen</t>
  </si>
  <si>
    <t>Räty Markku</t>
  </si>
  <si>
    <t>Jouhteninen</t>
  </si>
  <si>
    <t>Räty Tuula</t>
  </si>
  <si>
    <t>Karttunen Reijo</t>
  </si>
  <si>
    <t>Metsola</t>
  </si>
  <si>
    <t>Turkia Ari</t>
  </si>
  <si>
    <t>Pihkainmäki</t>
  </si>
  <si>
    <t>Kukkonen Matti</t>
  </si>
  <si>
    <t>Suomalainen Joni</t>
  </si>
  <si>
    <t>Suihko Pauli</t>
  </si>
  <si>
    <t>Karhunen Mika</t>
  </si>
  <si>
    <t>Varis Mika</t>
  </si>
  <si>
    <t>Kempas</t>
  </si>
  <si>
    <t>Karhunen Toimi</t>
  </si>
  <si>
    <t>Karttulan ampujat</t>
  </si>
  <si>
    <t>Sormunen Jouni</t>
  </si>
  <si>
    <t>Suomalainen Ritva</t>
  </si>
  <si>
    <t>Tenhunen Jarmo</t>
  </si>
  <si>
    <t>Kumpusalmi Joni</t>
  </si>
  <si>
    <t>Virmas</t>
  </si>
  <si>
    <t>Hanhinen Kari</t>
  </si>
  <si>
    <t>Konttinen Jorma</t>
  </si>
  <si>
    <t>Konttinen Silja</t>
  </si>
  <si>
    <t>Miettinen Aki</t>
  </si>
  <si>
    <t>Koskivuori Mikko</t>
  </si>
  <si>
    <t>Purovesi Raimo (M80)</t>
  </si>
  <si>
    <t>Huttunen Eero (M75)</t>
  </si>
  <si>
    <t>Korhonen Heikki (M65)</t>
  </si>
  <si>
    <t>YHT.</t>
  </si>
  <si>
    <t>1.</t>
  </si>
  <si>
    <t>2.</t>
  </si>
  <si>
    <t>3.</t>
  </si>
  <si>
    <t xml:space="preserve"> </t>
  </si>
  <si>
    <t>SIJA:</t>
  </si>
  <si>
    <t>4.</t>
  </si>
  <si>
    <t>5.</t>
  </si>
  <si>
    <t>6.</t>
  </si>
  <si>
    <t>7.</t>
  </si>
  <si>
    <t>8.</t>
  </si>
  <si>
    <t>Rönnberg Pasi</t>
  </si>
  <si>
    <t>YHTEENSÄ</t>
  </si>
  <si>
    <t>Korhonen Heikki</t>
  </si>
  <si>
    <t>Huttunen Eero</t>
  </si>
  <si>
    <t>5. Kemppaan Erästäjät</t>
  </si>
  <si>
    <t>6. Karttulan Ampujat</t>
  </si>
  <si>
    <t>1. Jouhtenisen</t>
  </si>
  <si>
    <t>Metsästysseura</t>
  </si>
  <si>
    <t>2. Metsolan</t>
  </si>
  <si>
    <t>Erämiehet</t>
  </si>
  <si>
    <t>Joukkuekilpailun tulokset 16.3.2013</t>
  </si>
  <si>
    <t>4. Virmaan</t>
  </si>
  <si>
    <t>3. Pihkainmäen</t>
  </si>
  <si>
    <t>Mika Karhunen</t>
  </si>
  <si>
    <t>Jouhteninen II</t>
  </si>
  <si>
    <t>Tuula Räty</t>
  </si>
  <si>
    <t>Joni Suomalainen</t>
  </si>
  <si>
    <t>Markku Räty</t>
  </si>
  <si>
    <t>Jouhteninen I</t>
  </si>
  <si>
    <t>Reijo Karttunen</t>
  </si>
  <si>
    <t>Jarmo Tenhunen</t>
  </si>
  <si>
    <t>Jouni Kröger</t>
  </si>
  <si>
    <t>Silja Konttinen</t>
  </si>
  <si>
    <t>Jorma Konttinen</t>
  </si>
  <si>
    <t>Mika Varis</t>
  </si>
  <si>
    <t>Karttulan Ampujat</t>
  </si>
  <si>
    <t>Jouni Sormunen</t>
  </si>
  <si>
    <t>Toimi Karhunen</t>
  </si>
  <si>
    <t>LÄHTÖAIKA</t>
  </si>
  <si>
    <t>TULOAIKA</t>
  </si>
  <si>
    <t>KOKONAISAIKA</t>
  </si>
  <si>
    <t>KILPAILIJA</t>
  </si>
  <si>
    <t>JOUKKUE</t>
  </si>
  <si>
    <t>Hirvenhiihdon viestikilpailun tulokset 16.3.2013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</si>
</sst>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:ss"/>
    <numFmt numFmtId="165" formatCode="[$-F400]h:mm:ss\ AM/PM"/>
    <numFmt numFmtId="166" formatCode="[h]:mm:ss;@"/>
  </numFmts>
  <fonts count="52">
    <font>
      <sz val="1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4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sz val="6.8"/>
      <name val="Comic Sans MS"/>
      <family val="4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rgb="FFC00000"/>
      <name val="Arial"/>
      <family val="2"/>
    </font>
    <font>
      <b/>
      <sz val="10"/>
      <color theme="5"/>
      <name val="Arial"/>
      <family val="2"/>
    </font>
    <font>
      <sz val="10"/>
      <color theme="5"/>
      <name val="Arial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1" applyNumberFormat="0" applyFont="0" applyAlignment="0" applyProtection="0"/>
    <xf numFmtId="0" fontId="32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2" applyNumberFormat="0" applyAlignment="0" applyProtection="0"/>
    <xf numFmtId="0" fontId="35" fillId="0" borderId="3" applyNumberFormat="0" applyFill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2" applyNumberFormat="0" applyAlignment="0" applyProtection="0"/>
    <xf numFmtId="0" fontId="44" fillId="32" borderId="8" applyNumberFormat="0" applyAlignment="0" applyProtection="0"/>
    <xf numFmtId="0" fontId="45" fillId="29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164" fontId="0" fillId="0" borderId="11" xfId="0" applyNumberFormat="1" applyBorder="1" applyAlignment="1">
      <alignment/>
    </xf>
    <xf numFmtId="164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Font="1" applyBorder="1" applyAlignment="1">
      <alignment/>
    </xf>
    <xf numFmtId="49" fontId="3" fillId="0" borderId="10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165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49" fontId="5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/>
    </xf>
    <xf numFmtId="166" fontId="0" fillId="0" borderId="0" xfId="0" applyNumberFormat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3" xfId="0" applyFill="1" applyBorder="1" applyAlignment="1">
      <alignment/>
    </xf>
    <xf numFmtId="0" fontId="47" fillId="0" borderId="0" xfId="0" applyFont="1" applyAlignment="1">
      <alignment/>
    </xf>
    <xf numFmtId="164" fontId="2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39" borderId="14" xfId="0" applyFont="1" applyFill="1" applyBorder="1" applyAlignment="1">
      <alignment horizontal="center"/>
    </xf>
    <xf numFmtId="0" fontId="3" fillId="10" borderId="14" xfId="0" applyFont="1" applyFill="1" applyBorder="1" applyAlignment="1">
      <alignment horizontal="center"/>
    </xf>
    <xf numFmtId="0" fontId="3" fillId="9" borderId="14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3" fillId="40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48" fillId="0" borderId="14" xfId="0" applyFont="1" applyBorder="1" applyAlignment="1">
      <alignment/>
    </xf>
    <xf numFmtId="1" fontId="48" fillId="0" borderId="14" xfId="0" applyNumberFormat="1" applyFont="1" applyBorder="1" applyAlignment="1">
      <alignment horizontal="center"/>
    </xf>
    <xf numFmtId="0" fontId="47" fillId="0" borderId="0" xfId="0" applyFont="1" applyBorder="1" applyAlignment="1">
      <alignment/>
    </xf>
    <xf numFmtId="0" fontId="48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3" fillId="9" borderId="15" xfId="0" applyFont="1" applyFill="1" applyBorder="1" applyAlignment="1">
      <alignment horizontal="center"/>
    </xf>
    <xf numFmtId="0" fontId="3" fillId="9" borderId="16" xfId="0" applyFont="1" applyFill="1" applyBorder="1" applyAlignment="1">
      <alignment horizontal="center"/>
    </xf>
    <xf numFmtId="0" fontId="3" fillId="41" borderId="0" xfId="0" applyFont="1" applyFill="1" applyBorder="1" applyAlignment="1">
      <alignment horizontal="center"/>
    </xf>
    <xf numFmtId="0" fontId="3" fillId="1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49" fontId="0" fillId="0" borderId="14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47" fillId="0" borderId="14" xfId="0" applyNumberFormat="1" applyFont="1" applyBorder="1" applyAlignment="1">
      <alignment/>
    </xf>
    <xf numFmtId="0" fontId="0" fillId="0" borderId="19" xfId="0" applyBorder="1" applyAlignment="1">
      <alignment/>
    </xf>
    <xf numFmtId="166" fontId="0" fillId="0" borderId="14" xfId="0" applyNumberFormat="1" applyBorder="1" applyAlignment="1">
      <alignment/>
    </xf>
    <xf numFmtId="164" fontId="0" fillId="0" borderId="12" xfId="0" applyNumberFormat="1" applyBorder="1" applyAlignment="1">
      <alignment/>
    </xf>
    <xf numFmtId="166" fontId="0" fillId="0" borderId="12" xfId="0" applyNumberFormat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7" fillId="0" borderId="0" xfId="0" applyFont="1" applyAlignment="1">
      <alignment horizont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47B8B8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6"/>
  <sheetViews>
    <sheetView tabSelected="1" zoomScalePageLayoutView="0" workbookViewId="0" topLeftCell="A4">
      <selection activeCell="AG19" sqref="AG19"/>
    </sheetView>
  </sheetViews>
  <sheetFormatPr defaultColWidth="11.57421875" defaultRowHeight="12.75"/>
  <cols>
    <col min="1" max="1" width="4.140625" style="0" customWidth="1"/>
    <col min="2" max="2" width="19.421875" style="1" customWidth="1"/>
    <col min="3" max="3" width="15.7109375" style="1" customWidth="1"/>
    <col min="4" max="4" width="5.57421875" style="31" customWidth="1"/>
    <col min="5" max="5" width="10.28125" style="2" customWidth="1"/>
    <col min="6" max="6" width="10.00390625" style="2" customWidth="1"/>
    <col min="7" max="7" width="9.28125" style="2" customWidth="1"/>
    <col min="8" max="8" width="7.7109375" style="2" customWidth="1"/>
    <col min="9" max="9" width="5.28125" style="3" customWidth="1"/>
    <col min="10" max="10" width="2.57421875" style="0" customWidth="1"/>
    <col min="11" max="11" width="5.28125" style="0" customWidth="1"/>
    <col min="12" max="14" width="5.140625" style="0" customWidth="1"/>
    <col min="15" max="15" width="5.421875" style="0" customWidth="1"/>
    <col min="16" max="16" width="2.57421875" style="0" customWidth="1"/>
    <col min="17" max="25" width="3.00390625" style="0" bestFit="1" customWidth="1"/>
    <col min="26" max="26" width="3.7109375" style="0" customWidth="1"/>
    <col min="27" max="27" width="5.140625" style="3" customWidth="1"/>
    <col min="28" max="28" width="5.421875" style="0" customWidth="1"/>
    <col min="29" max="29" width="2.57421875" style="0" customWidth="1"/>
    <col min="30" max="30" width="7.00390625" style="0" customWidth="1"/>
    <col min="31" max="31" width="9.00390625" style="31" bestFit="1" customWidth="1"/>
  </cols>
  <sheetData>
    <row r="1" spans="3:6" ht="22.5">
      <c r="C1" s="24" t="s">
        <v>29</v>
      </c>
      <c r="D1" s="29"/>
      <c r="E1" s="26"/>
      <c r="F1" s="27"/>
    </row>
    <row r="2" spans="3:6" ht="22.5">
      <c r="C2" s="24" t="s">
        <v>28</v>
      </c>
      <c r="D2" s="29"/>
      <c r="E2" s="25"/>
      <c r="F2" s="28"/>
    </row>
    <row r="3" spans="1:4" ht="18">
      <c r="A3" s="4"/>
      <c r="C3" s="25" t="s">
        <v>30</v>
      </c>
      <c r="D3" s="30"/>
    </row>
    <row r="4" ht="18">
      <c r="A4" s="4"/>
    </row>
    <row r="5" spans="5:31" ht="12.75">
      <c r="E5" s="42" t="s">
        <v>0</v>
      </c>
      <c r="F5" s="42"/>
      <c r="G5" s="42"/>
      <c r="H5" s="42"/>
      <c r="I5" s="42"/>
      <c r="K5" s="43" t="s">
        <v>1</v>
      </c>
      <c r="L5" s="43"/>
      <c r="M5" s="43"/>
      <c r="N5" s="43"/>
      <c r="O5" s="43"/>
      <c r="Q5" s="44" t="s">
        <v>2</v>
      </c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D5" s="5" t="s">
        <v>59</v>
      </c>
      <c r="AE5" s="5" t="s">
        <v>64</v>
      </c>
    </row>
    <row r="6" spans="4:28" ht="12.75">
      <c r="D6" s="32"/>
      <c r="E6" s="6"/>
      <c r="F6" s="6"/>
      <c r="G6" s="7" t="s">
        <v>3</v>
      </c>
      <c r="H6" s="7" t="s">
        <v>4</v>
      </c>
      <c r="I6" s="8" t="s">
        <v>5</v>
      </c>
      <c r="J6" s="9"/>
      <c r="K6" s="10"/>
      <c r="L6" s="11"/>
      <c r="M6" s="11"/>
      <c r="N6" s="11"/>
      <c r="O6" s="11" t="s">
        <v>5</v>
      </c>
      <c r="Q6" s="45" t="s">
        <v>6</v>
      </c>
      <c r="R6" s="45"/>
      <c r="S6" s="45"/>
      <c r="T6" s="45"/>
      <c r="U6" s="45"/>
      <c r="V6" s="45"/>
      <c r="W6" s="45"/>
      <c r="X6" s="45"/>
      <c r="Y6" s="45"/>
      <c r="Z6" s="45"/>
      <c r="AA6" s="12"/>
      <c r="AB6" s="10"/>
    </row>
    <row r="7" spans="2:31" ht="12.75">
      <c r="B7" s="13" t="s">
        <v>25</v>
      </c>
      <c r="C7" s="13" t="s">
        <v>26</v>
      </c>
      <c r="D7" s="33" t="s">
        <v>27</v>
      </c>
      <c r="E7" s="14" t="s">
        <v>7</v>
      </c>
      <c r="F7" s="14" t="s">
        <v>8</v>
      </c>
      <c r="G7" s="14" t="s">
        <v>9</v>
      </c>
      <c r="H7" s="14" t="s">
        <v>10</v>
      </c>
      <c r="I7" s="15" t="s">
        <v>11</v>
      </c>
      <c r="J7" s="9"/>
      <c r="K7" s="16" t="s">
        <v>12</v>
      </c>
      <c r="L7" s="16" t="s">
        <v>13</v>
      </c>
      <c r="M7" s="16" t="s">
        <v>14</v>
      </c>
      <c r="N7" s="16" t="s">
        <v>13</v>
      </c>
      <c r="O7" s="16" t="s">
        <v>15</v>
      </c>
      <c r="Q7" s="17">
        <v>1</v>
      </c>
      <c r="R7" s="17">
        <v>2</v>
      </c>
      <c r="S7" s="17">
        <v>3</v>
      </c>
      <c r="T7" s="17">
        <v>4</v>
      </c>
      <c r="U7" s="17">
        <v>5</v>
      </c>
      <c r="V7" s="17">
        <v>6</v>
      </c>
      <c r="W7" s="17">
        <v>7</v>
      </c>
      <c r="X7" s="17">
        <v>8</v>
      </c>
      <c r="Y7" s="17">
        <v>9</v>
      </c>
      <c r="Z7" s="17">
        <v>10</v>
      </c>
      <c r="AA7" s="15" t="s">
        <v>16</v>
      </c>
      <c r="AB7" s="16" t="s">
        <v>5</v>
      </c>
      <c r="AD7" s="9"/>
      <c r="AE7" s="57"/>
    </row>
    <row r="8" spans="1:31" ht="12.75">
      <c r="A8" s="9"/>
      <c r="C8" s="18"/>
      <c r="G8"/>
      <c r="AE8" s="57"/>
    </row>
    <row r="9" spans="1:31" ht="12.75">
      <c r="A9" s="9" t="s">
        <v>17</v>
      </c>
      <c r="B9" s="18" t="s">
        <v>53</v>
      </c>
      <c r="C9" s="18" t="s">
        <v>35</v>
      </c>
      <c r="D9" s="34">
        <v>23</v>
      </c>
      <c r="E9" s="20">
        <v>0.015277777777777777</v>
      </c>
      <c r="F9" s="20">
        <v>0.035416666666666666</v>
      </c>
      <c r="G9" s="35">
        <f>SUM(F9,-E9)</f>
        <v>0.020138888888888887</v>
      </c>
      <c r="H9" s="23">
        <f>SUM(G9,-(MIN(G9:G9)))</f>
        <v>0</v>
      </c>
      <c r="I9" s="21">
        <f>SUM(300,-SUM(PRODUCT(6,MINUTE(H9)),PRODUCT(0.1,ROUNDDOWN(SECOND(H9),-1))))</f>
        <v>300</v>
      </c>
      <c r="K9" s="19">
        <v>158</v>
      </c>
      <c r="L9" s="19">
        <f>ABS(SUM(M38,-K9))</f>
        <v>69</v>
      </c>
      <c r="M9" s="19">
        <v>67</v>
      </c>
      <c r="N9" s="19">
        <f>ABS(SUM(M39,-M9))</f>
        <v>0</v>
      </c>
      <c r="O9" s="19">
        <f>300-(PRODUCT(2,SUM(L9,N9)))</f>
        <v>162</v>
      </c>
      <c r="Q9" s="19">
        <v>5</v>
      </c>
      <c r="R9" s="19">
        <v>9</v>
      </c>
      <c r="S9" s="19">
        <v>10</v>
      </c>
      <c r="T9" s="19">
        <v>10</v>
      </c>
      <c r="U9" s="19">
        <v>9</v>
      </c>
      <c r="V9" s="19">
        <v>7</v>
      </c>
      <c r="W9" s="19">
        <v>8</v>
      </c>
      <c r="X9" s="19">
        <v>8</v>
      </c>
      <c r="Y9" s="19">
        <v>5</v>
      </c>
      <c r="Z9" s="19">
        <v>4</v>
      </c>
      <c r="AA9" s="21">
        <f>SUM(Q9:Z9)</f>
        <v>75</v>
      </c>
      <c r="AB9" s="19">
        <f>PRODUCT(6,AA9)</f>
        <v>450</v>
      </c>
      <c r="AD9" s="40">
        <f>SUM(I9,O9,AB9)</f>
        <v>912</v>
      </c>
      <c r="AE9" s="46" t="s">
        <v>60</v>
      </c>
    </row>
    <row r="10" spans="3:31" ht="12.75">
      <c r="C10" s="18"/>
      <c r="G10" s="36"/>
      <c r="AE10" s="57"/>
    </row>
    <row r="11" spans="1:31" ht="12.75">
      <c r="A11" s="9" t="s">
        <v>18</v>
      </c>
      <c r="B11" s="18" t="s">
        <v>33</v>
      </c>
      <c r="C11" s="18" t="s">
        <v>32</v>
      </c>
      <c r="D11" s="34">
        <v>2</v>
      </c>
      <c r="E11" s="20">
        <v>0.001388888888888889</v>
      </c>
      <c r="F11" s="20">
        <v>0.014317129629629631</v>
      </c>
      <c r="G11" s="35">
        <f>SUM(F11,-E11)</f>
        <v>0.012928240740740742</v>
      </c>
      <c r="H11" s="23">
        <f>SUM(G11,-(MIN(G11:G12)))</f>
        <v>0</v>
      </c>
      <c r="I11" s="21">
        <f>SUM(300,-SUM(PRODUCT(6,MINUTE(H11)),PRODUCT(0.1,ROUNDDOWN(SECOND(H11),-1))))</f>
        <v>300</v>
      </c>
      <c r="K11" s="19">
        <v>101</v>
      </c>
      <c r="L11" s="19">
        <f>ABS(SUM(M38,-K11))</f>
        <v>12</v>
      </c>
      <c r="M11" s="19">
        <v>69</v>
      </c>
      <c r="N11" s="19">
        <f>ABS(SUM(M39,-M11))</f>
        <v>2</v>
      </c>
      <c r="O11" s="19">
        <f>300-(PRODUCT(2,SUM(L11,N11)))</f>
        <v>272</v>
      </c>
      <c r="Q11" s="19">
        <v>10</v>
      </c>
      <c r="R11" s="19">
        <v>10</v>
      </c>
      <c r="S11" s="19">
        <v>10</v>
      </c>
      <c r="T11" s="19">
        <v>9</v>
      </c>
      <c r="U11" s="19">
        <v>8</v>
      </c>
      <c r="V11" s="19">
        <v>8</v>
      </c>
      <c r="W11" s="19">
        <v>8</v>
      </c>
      <c r="X11" s="19">
        <v>7</v>
      </c>
      <c r="Y11" s="19">
        <v>7</v>
      </c>
      <c r="Z11" s="19">
        <v>4</v>
      </c>
      <c r="AA11" s="21">
        <f>SUM(Q11:Z11)</f>
        <v>81</v>
      </c>
      <c r="AB11" s="19">
        <f>PRODUCT(6,AA11)</f>
        <v>486</v>
      </c>
      <c r="AD11" s="40">
        <f>SUM(I11,O11,AB11)</f>
        <v>1058</v>
      </c>
      <c r="AE11" s="50" t="s">
        <v>60</v>
      </c>
    </row>
    <row r="12" spans="1:31" ht="12.75">
      <c r="A12" s="9"/>
      <c r="B12" s="18" t="s">
        <v>47</v>
      </c>
      <c r="C12" s="18" t="s">
        <v>32</v>
      </c>
      <c r="D12" s="34">
        <v>15</v>
      </c>
      <c r="E12" s="20">
        <v>0.010416666666666666</v>
      </c>
      <c r="F12" s="20">
        <v>0.02866898148148148</v>
      </c>
      <c r="G12" s="35">
        <f>SUM(F12,-E12)</f>
        <v>0.01825231481481481</v>
      </c>
      <c r="H12" s="23">
        <f>SUM(G12,-(MIN(G11:G12)))</f>
        <v>0.00532407407407407</v>
      </c>
      <c r="I12" s="21">
        <f>SUM(300,-SUM(PRODUCT(6,MINUTE(H12)),PRODUCT(0.1,ROUNDDOWN(SECOND(H12),-1))))</f>
        <v>254</v>
      </c>
      <c r="K12" s="19">
        <v>89</v>
      </c>
      <c r="L12" s="19">
        <f>ABS(SUM(M38,-K12))</f>
        <v>0</v>
      </c>
      <c r="M12" s="19">
        <v>72</v>
      </c>
      <c r="N12" s="19">
        <f>ABS(SUM(M39,-M12))</f>
        <v>5</v>
      </c>
      <c r="O12" s="19">
        <f>300-(PRODUCT(2,SUM(L12,N12)))</f>
        <v>290</v>
      </c>
      <c r="Q12" s="19">
        <v>5</v>
      </c>
      <c r="R12" s="19">
        <v>8</v>
      </c>
      <c r="S12" s="19">
        <v>5</v>
      </c>
      <c r="T12" s="19">
        <v>5</v>
      </c>
      <c r="U12" s="19">
        <v>10</v>
      </c>
      <c r="V12" s="19">
        <v>7</v>
      </c>
      <c r="W12" s="19">
        <v>9</v>
      </c>
      <c r="X12" s="19">
        <v>8</v>
      </c>
      <c r="Y12" s="19">
        <v>7</v>
      </c>
      <c r="Z12" s="19">
        <v>0</v>
      </c>
      <c r="AA12" s="21">
        <f>SUM(Q12:Z12)</f>
        <v>64</v>
      </c>
      <c r="AB12" s="19">
        <f>PRODUCT(6,AA12)</f>
        <v>384</v>
      </c>
      <c r="AD12" s="40">
        <f>SUM(I12,O12,AB12)</f>
        <v>928</v>
      </c>
      <c r="AE12" s="50" t="s">
        <v>61</v>
      </c>
    </row>
    <row r="13" spans="1:31" ht="12.75">
      <c r="A13" s="9"/>
      <c r="C13" s="18"/>
      <c r="G13" s="36"/>
      <c r="AE13" s="57"/>
    </row>
    <row r="14" spans="1:31" ht="12.75">
      <c r="A14" s="9" t="s">
        <v>19</v>
      </c>
      <c r="B14" s="18" t="s">
        <v>39</v>
      </c>
      <c r="C14" s="18" t="s">
        <v>32</v>
      </c>
      <c r="D14" s="34">
        <v>8</v>
      </c>
      <c r="E14" s="20">
        <v>0.005555555555555556</v>
      </c>
      <c r="F14" s="20">
        <v>0.01962962962962963</v>
      </c>
      <c r="G14" s="35">
        <f aca="true" t="shared" si="0" ref="G14:G21">SUM(F14,-E14)</f>
        <v>0.014074074074074072</v>
      </c>
      <c r="H14" s="23">
        <f>SUM(G14,-(MIN(G14:G21)))</f>
        <v>0.0007870370370370323</v>
      </c>
      <c r="I14" s="21">
        <f aca="true" t="shared" si="1" ref="I14:I21">SUM(300,-SUM(PRODUCT(6,MINUTE(H14)),PRODUCT(0.1,ROUNDDOWN(SECOND(H14),-1))))</f>
        <v>294</v>
      </c>
      <c r="K14" s="19">
        <v>80</v>
      </c>
      <c r="L14" s="19">
        <f>ABS(SUM(M38,-K14))</f>
        <v>9</v>
      </c>
      <c r="M14" s="19">
        <v>65</v>
      </c>
      <c r="N14" s="19">
        <f>ABS(SUM(M39,-M14))</f>
        <v>2</v>
      </c>
      <c r="O14" s="19">
        <f aca="true" t="shared" si="2" ref="O14:O21">300-(PRODUCT(2,SUM(L14,N14)))</f>
        <v>278</v>
      </c>
      <c r="Q14" s="19">
        <v>8</v>
      </c>
      <c r="R14" s="19">
        <v>9</v>
      </c>
      <c r="S14" s="19">
        <v>8</v>
      </c>
      <c r="T14" s="19">
        <v>10</v>
      </c>
      <c r="U14" s="19">
        <v>10</v>
      </c>
      <c r="V14" s="19">
        <v>10</v>
      </c>
      <c r="W14" s="19">
        <v>8</v>
      </c>
      <c r="X14" s="19">
        <v>9</v>
      </c>
      <c r="Y14" s="19">
        <v>8</v>
      </c>
      <c r="Z14" s="19">
        <v>8</v>
      </c>
      <c r="AA14" s="21">
        <f aca="true" t="shared" si="3" ref="AA14:AA21">SUM(Q14:Z14)</f>
        <v>88</v>
      </c>
      <c r="AB14" s="19">
        <f aca="true" t="shared" si="4" ref="AB14:AB21">PRODUCT(6,AA14)</f>
        <v>528</v>
      </c>
      <c r="AD14" s="40">
        <f aca="true" t="shared" si="5" ref="AD14:AD21">SUM(I14,O14,AB14)</f>
        <v>1100</v>
      </c>
      <c r="AE14" s="49" t="s">
        <v>62</v>
      </c>
    </row>
    <row r="15" spans="1:31" ht="12.75">
      <c r="A15" s="9"/>
      <c r="B15" s="18" t="s">
        <v>41</v>
      </c>
      <c r="C15" s="18" t="s">
        <v>32</v>
      </c>
      <c r="D15" s="34">
        <v>10</v>
      </c>
      <c r="E15" s="20">
        <v>0.006944444444444444</v>
      </c>
      <c r="F15" s="20">
        <v>0.020879629629629626</v>
      </c>
      <c r="G15" s="35">
        <f t="shared" si="0"/>
        <v>0.013935185185185182</v>
      </c>
      <c r="H15" s="23">
        <f>SUM(G15,-(MIN(G14:G21)))</f>
        <v>0.0006481481481481425</v>
      </c>
      <c r="I15" s="21">
        <f t="shared" si="1"/>
        <v>295</v>
      </c>
      <c r="K15" s="19">
        <v>84</v>
      </c>
      <c r="L15" s="19">
        <f>ABS(SUM(M38,-K15))</f>
        <v>5</v>
      </c>
      <c r="M15" s="19">
        <v>67</v>
      </c>
      <c r="N15" s="19">
        <f>ABS(SUM(M39,-M15))</f>
        <v>0</v>
      </c>
      <c r="O15" s="19">
        <f t="shared" si="2"/>
        <v>290</v>
      </c>
      <c r="Q15" s="19">
        <v>8</v>
      </c>
      <c r="R15" s="19">
        <v>8</v>
      </c>
      <c r="S15" s="19">
        <v>8</v>
      </c>
      <c r="T15" s="19">
        <v>7</v>
      </c>
      <c r="U15" s="19">
        <v>9</v>
      </c>
      <c r="V15" s="19">
        <v>10</v>
      </c>
      <c r="W15" s="19">
        <v>10</v>
      </c>
      <c r="X15" s="19">
        <v>9</v>
      </c>
      <c r="Y15" s="19">
        <v>10</v>
      </c>
      <c r="Z15" s="19">
        <v>10</v>
      </c>
      <c r="AA15" s="21">
        <f t="shared" si="3"/>
        <v>89</v>
      </c>
      <c r="AB15" s="39">
        <f t="shared" si="4"/>
        <v>534</v>
      </c>
      <c r="AD15" s="40">
        <f t="shared" si="5"/>
        <v>1119</v>
      </c>
      <c r="AE15" s="58" t="s">
        <v>60</v>
      </c>
    </row>
    <row r="16" spans="1:31" ht="12.75">
      <c r="A16" s="9"/>
      <c r="B16" s="18" t="s">
        <v>49</v>
      </c>
      <c r="C16" s="1" t="s">
        <v>50</v>
      </c>
      <c r="D16" s="34">
        <v>17</v>
      </c>
      <c r="E16" s="20">
        <v>0.011805555555555555</v>
      </c>
      <c r="F16" s="20">
        <v>0.025648148148148146</v>
      </c>
      <c r="G16" s="35">
        <f t="shared" si="0"/>
        <v>0.01384259259259259</v>
      </c>
      <c r="H16" s="23">
        <f>SUM(G16,-(MIN(G14:G21)))</f>
        <v>0.0005555555555555505</v>
      </c>
      <c r="I16" s="21">
        <f t="shared" si="1"/>
        <v>296</v>
      </c>
      <c r="K16" s="19">
        <v>104</v>
      </c>
      <c r="L16" s="19">
        <f>ABS(SUM(M38,-K16))</f>
        <v>15</v>
      </c>
      <c r="M16" s="19">
        <v>70</v>
      </c>
      <c r="N16" s="19">
        <f>ABS(SUM(M39,-M16))</f>
        <v>3</v>
      </c>
      <c r="O16" s="19">
        <f t="shared" si="2"/>
        <v>264</v>
      </c>
      <c r="Q16" s="19">
        <v>6</v>
      </c>
      <c r="R16" s="19">
        <v>10</v>
      </c>
      <c r="S16" s="19">
        <v>10</v>
      </c>
      <c r="T16" s="19">
        <v>10</v>
      </c>
      <c r="U16" s="19">
        <v>10</v>
      </c>
      <c r="V16" s="19">
        <v>9</v>
      </c>
      <c r="W16" s="19">
        <v>9</v>
      </c>
      <c r="X16" s="19">
        <v>7</v>
      </c>
      <c r="Y16" s="19">
        <v>7</v>
      </c>
      <c r="Z16" s="19">
        <v>8</v>
      </c>
      <c r="AA16" s="21">
        <f t="shared" si="3"/>
        <v>86</v>
      </c>
      <c r="AB16" s="19">
        <f t="shared" si="4"/>
        <v>516</v>
      </c>
      <c r="AD16" s="40">
        <f t="shared" si="5"/>
        <v>1076</v>
      </c>
      <c r="AE16" s="49" t="s">
        <v>66</v>
      </c>
    </row>
    <row r="17" spans="1:31" ht="12.75">
      <c r="A17" s="9"/>
      <c r="B17" s="18" t="s">
        <v>51</v>
      </c>
      <c r="C17" s="18" t="s">
        <v>50</v>
      </c>
      <c r="D17" s="34">
        <v>22</v>
      </c>
      <c r="E17" s="20">
        <v>0.014583333333333332</v>
      </c>
      <c r="F17" s="20">
        <v>0.03128472222222222</v>
      </c>
      <c r="G17" s="35">
        <f t="shared" si="0"/>
        <v>0.01670138888888889</v>
      </c>
      <c r="H17" s="23">
        <f>SUM(G17,-(MIN(G14:G21)))</f>
        <v>0.0034143518518518507</v>
      </c>
      <c r="I17" s="21">
        <f t="shared" si="1"/>
        <v>271</v>
      </c>
      <c r="K17" s="19">
        <v>121</v>
      </c>
      <c r="L17" s="19">
        <f>ABS(SUM(M38,-K17))</f>
        <v>32</v>
      </c>
      <c r="M17" s="19">
        <v>72</v>
      </c>
      <c r="N17" s="19">
        <f>ABS(SUM(M39,-M17))</f>
        <v>5</v>
      </c>
      <c r="O17" s="19">
        <f t="shared" si="2"/>
        <v>226</v>
      </c>
      <c r="Q17" s="19">
        <v>7</v>
      </c>
      <c r="R17" s="19">
        <v>9</v>
      </c>
      <c r="S17" s="19">
        <v>10</v>
      </c>
      <c r="T17" s="19">
        <v>10</v>
      </c>
      <c r="U17" s="19">
        <v>10</v>
      </c>
      <c r="V17" s="19">
        <v>9</v>
      </c>
      <c r="W17" s="19">
        <v>9</v>
      </c>
      <c r="X17" s="19">
        <v>6</v>
      </c>
      <c r="Y17" s="19">
        <v>9</v>
      </c>
      <c r="Z17" s="19">
        <v>5</v>
      </c>
      <c r="AA17" s="21">
        <f t="shared" si="3"/>
        <v>84</v>
      </c>
      <c r="AB17" s="19">
        <f t="shared" si="4"/>
        <v>504</v>
      </c>
      <c r="AD17" s="40">
        <f t="shared" si="5"/>
        <v>1001</v>
      </c>
      <c r="AE17" s="49" t="s">
        <v>68</v>
      </c>
    </row>
    <row r="18" spans="1:31" ht="12.75">
      <c r="A18" s="9"/>
      <c r="B18" s="18" t="s">
        <v>70</v>
      </c>
      <c r="C18" s="18" t="s">
        <v>50</v>
      </c>
      <c r="D18" s="34">
        <v>25</v>
      </c>
      <c r="E18" s="20">
        <v>0.015972222222222224</v>
      </c>
      <c r="F18" s="20">
        <v>0.03309027777777778</v>
      </c>
      <c r="G18" s="35">
        <f t="shared" si="0"/>
        <v>0.017118055555555556</v>
      </c>
      <c r="H18" s="23">
        <f>SUM(G18,-(MIN(G14:G21)))</f>
        <v>0.0038310185185185166</v>
      </c>
      <c r="I18" s="21">
        <f t="shared" si="1"/>
        <v>267</v>
      </c>
      <c r="K18" s="19">
        <v>107</v>
      </c>
      <c r="L18" s="19">
        <f>ABS(SUM(M38,-K18))</f>
        <v>18</v>
      </c>
      <c r="M18" s="19">
        <v>80</v>
      </c>
      <c r="N18" s="19">
        <f>ABS(SUM(M39,-M18))</f>
        <v>13</v>
      </c>
      <c r="O18" s="19">
        <f t="shared" si="2"/>
        <v>238</v>
      </c>
      <c r="Q18" s="19">
        <v>3</v>
      </c>
      <c r="R18" s="19">
        <v>7</v>
      </c>
      <c r="S18" s="19">
        <v>8</v>
      </c>
      <c r="T18" s="19">
        <v>7</v>
      </c>
      <c r="U18" s="19">
        <v>9</v>
      </c>
      <c r="V18" s="19">
        <v>10</v>
      </c>
      <c r="W18" s="19">
        <v>10</v>
      </c>
      <c r="X18" s="19">
        <v>10</v>
      </c>
      <c r="Y18" s="19">
        <v>9</v>
      </c>
      <c r="Z18" s="19">
        <v>2</v>
      </c>
      <c r="AA18" s="21">
        <f t="shared" si="3"/>
        <v>75</v>
      </c>
      <c r="AB18" s="19">
        <f t="shared" si="4"/>
        <v>450</v>
      </c>
      <c r="AD18" s="40">
        <f t="shared" si="5"/>
        <v>955</v>
      </c>
      <c r="AE18" s="49" t="s">
        <v>69</v>
      </c>
    </row>
    <row r="19" spans="1:31" ht="12.75">
      <c r="A19" s="9"/>
      <c r="B19" s="18" t="s">
        <v>52</v>
      </c>
      <c r="C19" s="18" t="s">
        <v>35</v>
      </c>
      <c r="D19" s="34">
        <v>18</v>
      </c>
      <c r="E19" s="20">
        <v>0.012499999999999999</v>
      </c>
      <c r="F19" s="20">
        <v>0.02578703703703704</v>
      </c>
      <c r="G19" s="35">
        <f t="shared" si="0"/>
        <v>0.01328703703703704</v>
      </c>
      <c r="H19" s="23">
        <f>SUM(G19,-(MIN(G14:G21)))</f>
        <v>0</v>
      </c>
      <c r="I19" s="21">
        <f t="shared" si="1"/>
        <v>300</v>
      </c>
      <c r="K19" s="19">
        <v>86</v>
      </c>
      <c r="L19" s="19">
        <f>ABS(SUM(M38,-K19))</f>
        <v>3</v>
      </c>
      <c r="M19" s="19">
        <v>72</v>
      </c>
      <c r="N19" s="19">
        <f>ABS(SUM(M39,-M19))</f>
        <v>5</v>
      </c>
      <c r="O19" s="19">
        <f t="shared" si="2"/>
        <v>284</v>
      </c>
      <c r="Q19" s="19">
        <v>8</v>
      </c>
      <c r="R19" s="19">
        <v>9</v>
      </c>
      <c r="S19" s="19">
        <v>9</v>
      </c>
      <c r="T19" s="19">
        <v>10</v>
      </c>
      <c r="U19" s="19">
        <v>10</v>
      </c>
      <c r="V19" s="19">
        <v>10</v>
      </c>
      <c r="W19" s="19">
        <v>8</v>
      </c>
      <c r="X19" s="19">
        <v>8</v>
      </c>
      <c r="Y19" s="19">
        <v>10</v>
      </c>
      <c r="Z19" s="19">
        <v>7</v>
      </c>
      <c r="AA19" s="21">
        <f t="shared" si="3"/>
        <v>89</v>
      </c>
      <c r="AB19" s="39">
        <f t="shared" si="4"/>
        <v>534</v>
      </c>
      <c r="AD19" s="40">
        <f t="shared" si="5"/>
        <v>1118</v>
      </c>
      <c r="AE19" s="49" t="s">
        <v>61</v>
      </c>
    </row>
    <row r="20" spans="1:31" ht="12.75">
      <c r="A20" s="9"/>
      <c r="B20" s="18" t="s">
        <v>54</v>
      </c>
      <c r="C20" s="18" t="s">
        <v>37</v>
      </c>
      <c r="D20" s="34">
        <v>19</v>
      </c>
      <c r="E20" s="20">
        <v>0.013194444444444444</v>
      </c>
      <c r="F20" s="20">
        <v>0.03350694444444444</v>
      </c>
      <c r="G20" s="35">
        <f t="shared" si="0"/>
        <v>0.020312499999999997</v>
      </c>
      <c r="H20" s="23">
        <f>SUM(G20,-(MIN(G14:G21)))</f>
        <v>0.007025462962962957</v>
      </c>
      <c r="I20" s="21">
        <f t="shared" si="1"/>
        <v>240</v>
      </c>
      <c r="K20" s="19">
        <v>80</v>
      </c>
      <c r="L20" s="19">
        <f>ABS(SUM(M38,-K20))</f>
        <v>9</v>
      </c>
      <c r="M20" s="19">
        <v>68</v>
      </c>
      <c r="N20" s="19">
        <f>ABS(SUM(M39,-M20))</f>
        <v>1</v>
      </c>
      <c r="O20" s="19">
        <f t="shared" si="2"/>
        <v>280</v>
      </c>
      <c r="Q20" s="19">
        <v>9</v>
      </c>
      <c r="R20" s="19">
        <v>9</v>
      </c>
      <c r="S20" s="19">
        <v>10</v>
      </c>
      <c r="T20" s="19">
        <v>10</v>
      </c>
      <c r="U20" s="19">
        <v>10</v>
      </c>
      <c r="V20" s="19">
        <v>10</v>
      </c>
      <c r="W20" s="19">
        <v>8</v>
      </c>
      <c r="X20" s="19">
        <v>8</v>
      </c>
      <c r="Y20" s="19">
        <v>7</v>
      </c>
      <c r="Z20" s="19">
        <v>10</v>
      </c>
      <c r="AA20" s="21">
        <f t="shared" si="3"/>
        <v>91</v>
      </c>
      <c r="AB20" s="37">
        <f t="shared" si="4"/>
        <v>546</v>
      </c>
      <c r="AD20" s="40">
        <f t="shared" si="5"/>
        <v>1066</v>
      </c>
      <c r="AE20" s="59" t="s">
        <v>67</v>
      </c>
    </row>
    <row r="21" spans="1:31" ht="12.75">
      <c r="A21" s="9"/>
      <c r="B21" s="18" t="s">
        <v>55</v>
      </c>
      <c r="C21" s="18" t="s">
        <v>43</v>
      </c>
      <c r="D21" s="34">
        <v>20</v>
      </c>
      <c r="E21" s="20">
        <v>0.013888888888888888</v>
      </c>
      <c r="F21" s="20">
        <v>0.0305787037037037</v>
      </c>
      <c r="G21" s="35">
        <f t="shared" si="0"/>
        <v>0.016689814814814814</v>
      </c>
      <c r="H21" s="23">
        <f>SUM(G21,-(MIN(G14:G21)))</f>
        <v>0.0034027777777777737</v>
      </c>
      <c r="I21" s="21">
        <f t="shared" si="1"/>
        <v>271</v>
      </c>
      <c r="K21" s="19">
        <v>105</v>
      </c>
      <c r="L21" s="19">
        <f>ABS(SUM(M38,-K21))</f>
        <v>16</v>
      </c>
      <c r="M21" s="19">
        <v>68</v>
      </c>
      <c r="N21" s="19">
        <f>ABS(SUM(M39,-M21))</f>
        <v>1</v>
      </c>
      <c r="O21" s="19">
        <f t="shared" si="2"/>
        <v>266</v>
      </c>
      <c r="Q21" s="19">
        <v>7</v>
      </c>
      <c r="R21" s="19">
        <v>9</v>
      </c>
      <c r="S21" s="19">
        <v>8</v>
      </c>
      <c r="T21" s="19">
        <v>9</v>
      </c>
      <c r="U21" s="19">
        <v>10</v>
      </c>
      <c r="V21" s="19">
        <v>10</v>
      </c>
      <c r="W21" s="19">
        <v>10</v>
      </c>
      <c r="X21" s="19">
        <v>10</v>
      </c>
      <c r="Y21" s="19">
        <v>10</v>
      </c>
      <c r="Z21" s="19">
        <v>8</v>
      </c>
      <c r="AA21" s="21">
        <f t="shared" si="3"/>
        <v>91</v>
      </c>
      <c r="AB21" s="37">
        <f t="shared" si="4"/>
        <v>546</v>
      </c>
      <c r="AD21" s="40">
        <f t="shared" si="5"/>
        <v>1083</v>
      </c>
      <c r="AE21" s="49" t="s">
        <v>65</v>
      </c>
    </row>
    <row r="22" spans="1:31" ht="12.75">
      <c r="A22" s="9"/>
      <c r="C22" s="18"/>
      <c r="G22" s="36"/>
      <c r="AE22" s="57"/>
    </row>
    <row r="23" spans="1:31" ht="12.75">
      <c r="A23" s="9" t="s">
        <v>20</v>
      </c>
      <c r="B23" s="18" t="s">
        <v>31</v>
      </c>
      <c r="C23" s="18" t="s">
        <v>32</v>
      </c>
      <c r="D23" s="34">
        <v>1</v>
      </c>
      <c r="E23" s="20">
        <v>0.0006944444444444445</v>
      </c>
      <c r="F23" s="20">
        <v>0.016064814814814813</v>
      </c>
      <c r="G23" s="35">
        <f aca="true" t="shared" si="6" ref="G23:G28">SUM(F23,-E23)</f>
        <v>0.01537037037037037</v>
      </c>
      <c r="H23" s="23">
        <f>SUM(G23,-(MIN(G23:G28)))</f>
        <v>0.0008680555555555559</v>
      </c>
      <c r="I23" s="21">
        <f aca="true" t="shared" si="7" ref="I23:I28">SUM(300,-SUM(PRODUCT(6,MINUTE(H23)),PRODUCT(0.1,ROUNDDOWN(SECOND(H23),-1))))</f>
        <v>293</v>
      </c>
      <c r="K23" s="19">
        <v>110</v>
      </c>
      <c r="L23" s="19">
        <f>ABS(SUM(M38,-K23))</f>
        <v>21</v>
      </c>
      <c r="M23" s="19">
        <v>70</v>
      </c>
      <c r="N23" s="19">
        <f>ABS(SUM(M39,-M23))</f>
        <v>3</v>
      </c>
      <c r="O23" s="19">
        <f aca="true" t="shared" si="8" ref="O23:O28">300-(PRODUCT(2,SUM(L23,N23)))</f>
        <v>252</v>
      </c>
      <c r="Q23" s="19">
        <v>2</v>
      </c>
      <c r="R23" s="19">
        <v>6</v>
      </c>
      <c r="S23" s="19">
        <v>7</v>
      </c>
      <c r="T23" s="19">
        <v>7</v>
      </c>
      <c r="U23" s="19">
        <v>9</v>
      </c>
      <c r="V23" s="19">
        <v>10</v>
      </c>
      <c r="W23" s="19">
        <v>10</v>
      </c>
      <c r="X23" s="19">
        <v>9</v>
      </c>
      <c r="Y23" s="19">
        <v>7</v>
      </c>
      <c r="Z23" s="19">
        <v>0</v>
      </c>
      <c r="AA23" s="21">
        <f aca="true" t="shared" si="9" ref="AA23:AA28">SUM(Q23:Z23)</f>
        <v>67</v>
      </c>
      <c r="AB23" s="19">
        <f aca="true" t="shared" si="10" ref="AB23:AB28">PRODUCT(6,AA23)</f>
        <v>402</v>
      </c>
      <c r="AD23" s="40">
        <f aca="true" t="shared" si="11" ref="AD23:AD28">SUM(I23,O23,AB23)</f>
        <v>947</v>
      </c>
      <c r="AE23" s="48" t="s">
        <v>66</v>
      </c>
    </row>
    <row r="24" spans="1:31" ht="12.75">
      <c r="A24" s="9"/>
      <c r="B24" s="18" t="s">
        <v>34</v>
      </c>
      <c r="C24" s="18" t="s">
        <v>32</v>
      </c>
      <c r="D24" s="34">
        <v>3</v>
      </c>
      <c r="E24" s="20">
        <v>0.0020833333333333333</v>
      </c>
      <c r="F24" s="20">
        <v>0.020243055555555552</v>
      </c>
      <c r="G24" s="35">
        <f t="shared" si="6"/>
        <v>0.01815972222222222</v>
      </c>
      <c r="H24" s="23">
        <f>SUM(G24,-(MIN(G23:G28)))</f>
        <v>0.003657407407407406</v>
      </c>
      <c r="I24" s="21">
        <f t="shared" si="7"/>
        <v>269</v>
      </c>
      <c r="K24" s="19">
        <v>95</v>
      </c>
      <c r="L24" s="19">
        <f>ABS(SUM(M38,-K24))</f>
        <v>6</v>
      </c>
      <c r="M24" s="19">
        <v>65</v>
      </c>
      <c r="N24" s="19">
        <f>ABS(SUM(M39,-M24))</f>
        <v>2</v>
      </c>
      <c r="O24" s="19">
        <f t="shared" si="8"/>
        <v>284</v>
      </c>
      <c r="Q24" s="19">
        <v>8</v>
      </c>
      <c r="R24" s="19">
        <v>8</v>
      </c>
      <c r="S24" s="19">
        <v>10</v>
      </c>
      <c r="T24" s="19">
        <v>9</v>
      </c>
      <c r="U24" s="19">
        <v>10</v>
      </c>
      <c r="V24" s="19">
        <v>9</v>
      </c>
      <c r="W24" s="19">
        <v>8</v>
      </c>
      <c r="X24" s="19">
        <v>8</v>
      </c>
      <c r="Y24" s="19">
        <v>7</v>
      </c>
      <c r="Z24" s="19">
        <v>6</v>
      </c>
      <c r="AA24" s="21">
        <f t="shared" si="9"/>
        <v>83</v>
      </c>
      <c r="AB24" s="19">
        <f t="shared" si="10"/>
        <v>498</v>
      </c>
      <c r="AD24" s="40">
        <f t="shared" si="11"/>
        <v>1051</v>
      </c>
      <c r="AE24" s="60" t="s">
        <v>60</v>
      </c>
    </row>
    <row r="25" spans="1:31" ht="12.75">
      <c r="A25" s="9"/>
      <c r="B25" s="18" t="s">
        <v>36</v>
      </c>
      <c r="C25" s="1" t="s">
        <v>37</v>
      </c>
      <c r="D25" s="34">
        <v>5</v>
      </c>
      <c r="E25" s="20">
        <v>0.003472222222222222</v>
      </c>
      <c r="F25" s="20">
        <v>0.017974537037037035</v>
      </c>
      <c r="G25" s="35">
        <f t="shared" si="6"/>
        <v>0.014502314814814813</v>
      </c>
      <c r="H25" s="23">
        <f>SUM(G25,-(MIN(G23:G28)))</f>
        <v>0</v>
      </c>
      <c r="I25" s="21">
        <f t="shared" si="7"/>
        <v>300</v>
      </c>
      <c r="K25" s="19">
        <v>77</v>
      </c>
      <c r="L25" s="19">
        <f>ABS(SUM(M38,-K25))</f>
        <v>12</v>
      </c>
      <c r="M25" s="19">
        <v>63</v>
      </c>
      <c r="N25" s="19">
        <f>ABS(SUM(M39,-M25))</f>
        <v>4</v>
      </c>
      <c r="O25" s="19">
        <f t="shared" si="8"/>
        <v>268</v>
      </c>
      <c r="Q25" s="19">
        <v>7</v>
      </c>
      <c r="R25" s="19">
        <v>7</v>
      </c>
      <c r="S25" s="19">
        <v>7</v>
      </c>
      <c r="T25" s="19">
        <v>9</v>
      </c>
      <c r="U25" s="19">
        <v>10</v>
      </c>
      <c r="V25" s="19">
        <v>9</v>
      </c>
      <c r="W25" s="19">
        <v>7</v>
      </c>
      <c r="X25" s="19">
        <v>8</v>
      </c>
      <c r="Y25" s="19">
        <v>6</v>
      </c>
      <c r="Z25" s="19">
        <v>6</v>
      </c>
      <c r="AA25" s="21">
        <f t="shared" si="9"/>
        <v>76</v>
      </c>
      <c r="AB25" s="19">
        <f t="shared" si="10"/>
        <v>456</v>
      </c>
      <c r="AD25" s="40">
        <f t="shared" si="11"/>
        <v>1024</v>
      </c>
      <c r="AE25" s="48" t="s">
        <v>65</v>
      </c>
    </row>
    <row r="26" spans="1:31" ht="12.75">
      <c r="A26" s="9"/>
      <c r="B26" s="18" t="s">
        <v>42</v>
      </c>
      <c r="C26" s="18" t="s">
        <v>43</v>
      </c>
      <c r="D26" s="34">
        <v>12</v>
      </c>
      <c r="E26" s="20">
        <v>0.008333333333333333</v>
      </c>
      <c r="F26" s="20">
        <v>0.02377314814814815</v>
      </c>
      <c r="G26" s="35">
        <f t="shared" si="6"/>
        <v>0.015439814814814818</v>
      </c>
      <c r="H26" s="23">
        <f>SUM(G26,-(MIN(G23:G28)))</f>
        <v>0.0009375000000000043</v>
      </c>
      <c r="I26" s="21">
        <f t="shared" si="7"/>
        <v>292</v>
      </c>
      <c r="K26" s="19">
        <v>108</v>
      </c>
      <c r="L26" s="19">
        <f>ABS(SUM(M38,-K26))</f>
        <v>19</v>
      </c>
      <c r="M26" s="19">
        <v>63</v>
      </c>
      <c r="N26" s="19">
        <f>ABS(SUM(M39,-M26))</f>
        <v>4</v>
      </c>
      <c r="O26" s="19">
        <f t="shared" si="8"/>
        <v>254</v>
      </c>
      <c r="Q26" s="19">
        <v>4</v>
      </c>
      <c r="R26" s="19">
        <v>5</v>
      </c>
      <c r="S26" s="19">
        <v>7</v>
      </c>
      <c r="T26" s="19">
        <v>7</v>
      </c>
      <c r="U26" s="19">
        <v>9</v>
      </c>
      <c r="V26" s="19">
        <v>10</v>
      </c>
      <c r="W26" s="19">
        <v>10</v>
      </c>
      <c r="X26" s="19">
        <v>5</v>
      </c>
      <c r="Y26" s="19">
        <v>4</v>
      </c>
      <c r="Z26" s="19">
        <v>0</v>
      </c>
      <c r="AA26" s="21">
        <f t="shared" si="9"/>
        <v>61</v>
      </c>
      <c r="AB26" s="19">
        <f t="shared" si="10"/>
        <v>366</v>
      </c>
      <c r="AD26" s="40">
        <f t="shared" si="11"/>
        <v>912</v>
      </c>
      <c r="AE26" s="48" t="s">
        <v>67</v>
      </c>
    </row>
    <row r="27" spans="1:31" ht="12.75">
      <c r="A27" s="9"/>
      <c r="B27" s="18" t="s">
        <v>46</v>
      </c>
      <c r="C27" s="18" t="s">
        <v>45</v>
      </c>
      <c r="D27" s="34">
        <v>14</v>
      </c>
      <c r="E27" s="20">
        <v>0.009722222222222222</v>
      </c>
      <c r="F27" s="20">
        <v>0.025648148148148146</v>
      </c>
      <c r="G27" s="35">
        <f t="shared" si="6"/>
        <v>0.015925925925925923</v>
      </c>
      <c r="H27" s="23">
        <f>SUM(G27,-(MIN(G23:G28)))</f>
        <v>0.0014236111111111099</v>
      </c>
      <c r="I27" s="21">
        <f t="shared" si="7"/>
        <v>288</v>
      </c>
      <c r="K27" s="19">
        <v>100</v>
      </c>
      <c r="L27" s="19">
        <f>ABS(SUM(M38,-K27))</f>
        <v>11</v>
      </c>
      <c r="M27" s="19">
        <v>70</v>
      </c>
      <c r="N27" s="19">
        <f>ABS(SUM(M39,-M27))</f>
        <v>3</v>
      </c>
      <c r="O27" s="19">
        <f t="shared" si="8"/>
        <v>272</v>
      </c>
      <c r="Q27" s="19">
        <v>10</v>
      </c>
      <c r="R27" s="19">
        <v>10</v>
      </c>
      <c r="S27" s="19">
        <v>9</v>
      </c>
      <c r="T27" s="19">
        <v>8</v>
      </c>
      <c r="U27" s="19">
        <v>8</v>
      </c>
      <c r="V27" s="19">
        <v>8</v>
      </c>
      <c r="W27" s="19">
        <v>8</v>
      </c>
      <c r="X27" s="19">
        <v>7</v>
      </c>
      <c r="Y27" s="19">
        <v>7</v>
      </c>
      <c r="Z27" s="19">
        <v>6</v>
      </c>
      <c r="AA27" s="21">
        <f t="shared" si="9"/>
        <v>81</v>
      </c>
      <c r="AB27" s="19">
        <f t="shared" si="10"/>
        <v>486</v>
      </c>
      <c r="AD27" s="40">
        <f t="shared" si="11"/>
        <v>1046</v>
      </c>
      <c r="AE27" s="61" t="s">
        <v>61</v>
      </c>
    </row>
    <row r="28" spans="1:31" ht="12.75">
      <c r="A28" s="9"/>
      <c r="B28" s="18" t="s">
        <v>48</v>
      </c>
      <c r="C28" s="18" t="s">
        <v>32</v>
      </c>
      <c r="D28" s="34">
        <v>16</v>
      </c>
      <c r="E28" s="20">
        <v>0.011111111111111112</v>
      </c>
      <c r="F28" s="20">
        <v>0.028796296296296296</v>
      </c>
      <c r="G28" s="35">
        <f t="shared" si="6"/>
        <v>0.017685185185185186</v>
      </c>
      <c r="H28" s="23">
        <f>SUM(G28,-(MIN(G23:G28)))</f>
        <v>0.0031828703703703724</v>
      </c>
      <c r="I28" s="21">
        <f t="shared" si="7"/>
        <v>273</v>
      </c>
      <c r="K28" s="19">
        <v>82</v>
      </c>
      <c r="L28" s="19">
        <f>ABS(SUM(M38,-K28))</f>
        <v>7</v>
      </c>
      <c r="M28" s="19">
        <v>79</v>
      </c>
      <c r="N28" s="19">
        <f>ABS(SUM(M39,-M28))</f>
        <v>12</v>
      </c>
      <c r="O28" s="19">
        <f t="shared" si="8"/>
        <v>262</v>
      </c>
      <c r="Q28" s="19">
        <v>6</v>
      </c>
      <c r="R28" s="19">
        <v>7</v>
      </c>
      <c r="S28" s="19">
        <v>8</v>
      </c>
      <c r="T28" s="19">
        <v>8</v>
      </c>
      <c r="U28" s="19">
        <v>9</v>
      </c>
      <c r="V28" s="19">
        <v>10</v>
      </c>
      <c r="W28" s="19">
        <v>9</v>
      </c>
      <c r="X28" s="19">
        <v>10</v>
      </c>
      <c r="Y28" s="19">
        <v>8</v>
      </c>
      <c r="Z28" s="19">
        <v>7</v>
      </c>
      <c r="AA28" s="21">
        <f t="shared" si="9"/>
        <v>82</v>
      </c>
      <c r="AB28" s="19">
        <f t="shared" si="10"/>
        <v>492</v>
      </c>
      <c r="AD28" s="40">
        <f t="shared" si="11"/>
        <v>1027</v>
      </c>
      <c r="AE28" s="48" t="s">
        <v>62</v>
      </c>
    </row>
    <row r="29" spans="1:31" ht="12.75">
      <c r="A29" s="9"/>
      <c r="C29" s="18"/>
      <c r="G29" s="36"/>
      <c r="AE29" s="57"/>
    </row>
    <row r="30" spans="1:31" ht="12.75">
      <c r="A30" s="9" t="s">
        <v>21</v>
      </c>
      <c r="B30" s="18" t="s">
        <v>58</v>
      </c>
      <c r="C30" s="18" t="s">
        <v>35</v>
      </c>
      <c r="D30" s="34">
        <v>4</v>
      </c>
      <c r="E30" s="20">
        <v>0.002777777777777778</v>
      </c>
      <c r="F30" s="20">
        <v>0.017708333333333333</v>
      </c>
      <c r="G30" s="35">
        <f>SUM(F30,-E30)</f>
        <v>0.014930555555555555</v>
      </c>
      <c r="H30" s="23">
        <f>SUM(G30,-(MIN(G30:G32)))</f>
        <v>0.0013310185185185144</v>
      </c>
      <c r="I30" s="21">
        <f>SUM(300,-SUM(PRODUCT(6,MINUTE(H30)),PRODUCT(0.1,ROUNDDOWN(SECOND(H30),-1))))</f>
        <v>289</v>
      </c>
      <c r="K30" s="19">
        <v>90</v>
      </c>
      <c r="L30" s="19">
        <f>ABS(SUM(M38,-K30))</f>
        <v>1</v>
      </c>
      <c r="M30" s="19">
        <v>62</v>
      </c>
      <c r="N30" s="19">
        <f>ABS(SUM(M39,-M30))</f>
        <v>5</v>
      </c>
      <c r="O30" s="19">
        <f>300-(PRODUCT(2,SUM(L30,N30)))</f>
        <v>288</v>
      </c>
      <c r="Q30" s="19">
        <v>8</v>
      </c>
      <c r="R30" s="19">
        <v>7</v>
      </c>
      <c r="S30" s="19">
        <v>8</v>
      </c>
      <c r="T30" s="19">
        <v>9</v>
      </c>
      <c r="U30" s="19">
        <v>10</v>
      </c>
      <c r="V30" s="19">
        <v>9</v>
      </c>
      <c r="W30" s="19">
        <v>10</v>
      </c>
      <c r="X30" s="19">
        <v>10</v>
      </c>
      <c r="Y30" s="19">
        <v>8</v>
      </c>
      <c r="Z30" s="19">
        <v>9</v>
      </c>
      <c r="AA30" s="21">
        <f>SUM(Q30:Z30)</f>
        <v>88</v>
      </c>
      <c r="AB30" s="19">
        <f>PRODUCT(6,AA30)</f>
        <v>528</v>
      </c>
      <c r="AD30" s="40">
        <f>SUM(I30,O30,AB30)</f>
        <v>1105</v>
      </c>
      <c r="AE30" s="47" t="s">
        <v>60</v>
      </c>
    </row>
    <row r="31" spans="1:31" ht="12.75">
      <c r="A31" s="9"/>
      <c r="B31" s="18" t="s">
        <v>38</v>
      </c>
      <c r="C31" s="1" t="s">
        <v>32</v>
      </c>
      <c r="D31" s="34">
        <v>7</v>
      </c>
      <c r="E31" s="20">
        <v>0.004861111111111111</v>
      </c>
      <c r="F31" s="20">
        <v>0.021782407407407407</v>
      </c>
      <c r="G31" s="35">
        <f>SUM(F31,-E31)</f>
        <v>0.016921296296296295</v>
      </c>
      <c r="H31" s="23">
        <f>SUM(G31,-(MIN(G30:G32)))</f>
        <v>0.003321759259259255</v>
      </c>
      <c r="I31" s="21">
        <f>SUM(300,-SUM(PRODUCT(6,MINUTE(H31)),PRODUCT(0.1,ROUNDDOWN(SECOND(H31),-1))))</f>
        <v>272</v>
      </c>
      <c r="K31" s="19">
        <v>92</v>
      </c>
      <c r="L31" s="19">
        <f>ABS(SUM(M38,-K31))</f>
        <v>3</v>
      </c>
      <c r="M31" s="19">
        <v>52</v>
      </c>
      <c r="N31" s="19">
        <f>ABS(SUM(M39,-M31))</f>
        <v>15</v>
      </c>
      <c r="O31" s="19">
        <f>300-(PRODUCT(2,SUM(L31,N31)))</f>
        <v>264</v>
      </c>
      <c r="Q31" s="19">
        <v>1</v>
      </c>
      <c r="R31" s="19">
        <v>3</v>
      </c>
      <c r="S31" s="19">
        <v>7</v>
      </c>
      <c r="T31" s="19">
        <v>10</v>
      </c>
      <c r="U31" s="19">
        <v>10</v>
      </c>
      <c r="V31" s="19">
        <v>5</v>
      </c>
      <c r="W31" s="19">
        <v>5</v>
      </c>
      <c r="X31" s="19">
        <v>8</v>
      </c>
      <c r="Y31" s="19">
        <v>7</v>
      </c>
      <c r="Z31" s="19">
        <v>0</v>
      </c>
      <c r="AA31" s="21">
        <f>SUM(Q31:Z31)</f>
        <v>56</v>
      </c>
      <c r="AB31" s="19">
        <f>PRODUCT(6,AA31)</f>
        <v>336</v>
      </c>
      <c r="AD31" s="40">
        <f>SUM(I31,O31,AB31)</f>
        <v>872</v>
      </c>
      <c r="AE31" s="63" t="s">
        <v>67</v>
      </c>
    </row>
    <row r="32" spans="1:31" ht="12.75">
      <c r="A32" s="9"/>
      <c r="B32" s="18" t="s">
        <v>44</v>
      </c>
      <c r="C32" s="18" t="s">
        <v>45</v>
      </c>
      <c r="D32" s="34">
        <v>13</v>
      </c>
      <c r="E32" s="20">
        <v>0.009027777777777779</v>
      </c>
      <c r="F32" s="20">
        <v>0.02262731481481482</v>
      </c>
      <c r="G32" s="35">
        <f>SUM(F32,-E32)</f>
        <v>0.01359953703703704</v>
      </c>
      <c r="H32" s="23">
        <f>SUM(G32,-(MIN(G30:G32)))</f>
        <v>0</v>
      </c>
      <c r="I32" s="21">
        <f>SUM(300,-SUM(PRODUCT(6,MINUTE(H32)),PRODUCT(0.1,ROUNDDOWN(SECOND(H32),-1))))</f>
        <v>300</v>
      </c>
      <c r="K32" s="19">
        <v>90</v>
      </c>
      <c r="L32" s="38">
        <f>ABS(SUM(M38,-K32))</f>
        <v>1</v>
      </c>
      <c r="M32" s="19">
        <v>65</v>
      </c>
      <c r="N32" s="38">
        <f>ABS(SUM(M39,-M32))</f>
        <v>2</v>
      </c>
      <c r="O32" s="19">
        <f>300-(PRODUCT(2,SUM(L32,N32)))</f>
        <v>294</v>
      </c>
      <c r="Q32" s="19">
        <v>1</v>
      </c>
      <c r="R32" s="19">
        <v>6</v>
      </c>
      <c r="S32" s="19">
        <v>4</v>
      </c>
      <c r="T32" s="19">
        <v>8</v>
      </c>
      <c r="U32" s="19">
        <v>8</v>
      </c>
      <c r="V32" s="19">
        <v>8</v>
      </c>
      <c r="W32" s="19">
        <v>7</v>
      </c>
      <c r="X32" s="19">
        <v>8</v>
      </c>
      <c r="Y32" s="19">
        <v>2</v>
      </c>
      <c r="Z32" s="19">
        <v>0</v>
      </c>
      <c r="AA32" s="21">
        <f>SUM(Q32:Z32)</f>
        <v>52</v>
      </c>
      <c r="AB32" s="19">
        <f>PRODUCT(6,AA32)</f>
        <v>312</v>
      </c>
      <c r="AD32" s="40">
        <f>SUM(I32,O32,AB32)</f>
        <v>906</v>
      </c>
      <c r="AE32" s="47" t="s">
        <v>66</v>
      </c>
    </row>
    <row r="33" spans="1:31" ht="12.75">
      <c r="A33" s="9"/>
      <c r="C33" s="18"/>
      <c r="G33" s="36"/>
      <c r="AE33" s="62"/>
    </row>
    <row r="34" spans="1:31" ht="12.75">
      <c r="A34" s="9" t="s">
        <v>22</v>
      </c>
      <c r="B34" s="18" t="s">
        <v>40</v>
      </c>
      <c r="C34" s="18" t="s">
        <v>35</v>
      </c>
      <c r="D34" s="34">
        <v>9</v>
      </c>
      <c r="E34" s="20">
        <v>0.0062499999999999995</v>
      </c>
      <c r="F34" s="20">
        <v>0.023842592592592596</v>
      </c>
      <c r="G34" s="35">
        <f>SUM(F34,-E34)</f>
        <v>0.017592592592592597</v>
      </c>
      <c r="H34" s="23">
        <f>SUM(G34,-(MIN(G34:G36)))</f>
        <v>0</v>
      </c>
      <c r="I34" s="21">
        <f>SUM(300,-SUM(PRODUCT(6,MINUTE(H34)),PRODUCT(0.1,ROUNDDOWN(SECOND(H34),-1))))</f>
        <v>300</v>
      </c>
      <c r="K34" s="19">
        <v>85</v>
      </c>
      <c r="L34" s="19">
        <f>ABS(SUM(M38,-K34))</f>
        <v>4</v>
      </c>
      <c r="M34" s="19">
        <v>62</v>
      </c>
      <c r="N34" s="19">
        <f>ABS(SUM(M39,-M34))</f>
        <v>5</v>
      </c>
      <c r="O34" s="19">
        <f>300-(PRODUCT(2,SUM(L34,N34)))</f>
        <v>282</v>
      </c>
      <c r="Q34" s="19">
        <v>3</v>
      </c>
      <c r="R34" s="19">
        <v>6</v>
      </c>
      <c r="S34" s="19">
        <v>10</v>
      </c>
      <c r="T34" s="19">
        <v>10</v>
      </c>
      <c r="U34" s="19">
        <v>10</v>
      </c>
      <c r="V34" s="19">
        <v>9</v>
      </c>
      <c r="W34" s="19">
        <v>6</v>
      </c>
      <c r="X34" s="19">
        <v>8</v>
      </c>
      <c r="Y34" s="19">
        <v>8</v>
      </c>
      <c r="Z34" s="19">
        <v>6</v>
      </c>
      <c r="AA34" s="21">
        <f>SUM(Q34:Z34)</f>
        <v>76</v>
      </c>
      <c r="AB34" s="19">
        <f>PRODUCT(6,AA34)</f>
        <v>456</v>
      </c>
      <c r="AD34" s="40">
        <f>SUM(I34,O34,AB34)</f>
        <v>1038</v>
      </c>
      <c r="AE34" s="47" t="s">
        <v>61</v>
      </c>
    </row>
    <row r="35" spans="1:31" ht="12.75">
      <c r="A35" s="9"/>
      <c r="B35" s="18" t="s">
        <v>56</v>
      </c>
      <c r="C35" s="18" t="s">
        <v>37</v>
      </c>
      <c r="D35" s="34">
        <v>6</v>
      </c>
      <c r="E35" s="20">
        <v>0.004166666666666667</v>
      </c>
      <c r="F35" s="20">
        <v>0.024201388888888887</v>
      </c>
      <c r="G35" s="35">
        <f>SUM(F35,-E35)</f>
        <v>0.02003472222222222</v>
      </c>
      <c r="H35" s="23">
        <f>SUM(G35,-(MIN(G34:G36)))</f>
        <v>0.002442129629629624</v>
      </c>
      <c r="I35" s="21">
        <v>300</v>
      </c>
      <c r="K35" s="19">
        <v>85</v>
      </c>
      <c r="L35" s="19">
        <f>ABS(SUM(M38,-K35))</f>
        <v>4</v>
      </c>
      <c r="M35" s="19">
        <v>65</v>
      </c>
      <c r="N35" s="19">
        <f>ABS(SUM(M39,-M35))</f>
        <v>2</v>
      </c>
      <c r="O35" s="19">
        <f>300-(PRODUCT(2,SUM(L35,N35)))</f>
        <v>288</v>
      </c>
      <c r="Q35" s="19">
        <v>3</v>
      </c>
      <c r="R35" s="19">
        <v>7</v>
      </c>
      <c r="S35" s="19">
        <v>10</v>
      </c>
      <c r="T35" s="19">
        <v>8</v>
      </c>
      <c r="U35" s="19">
        <v>8</v>
      </c>
      <c r="V35" s="19">
        <v>8</v>
      </c>
      <c r="W35" s="19">
        <v>7</v>
      </c>
      <c r="X35" s="19">
        <v>5</v>
      </c>
      <c r="Y35" s="19">
        <v>4</v>
      </c>
      <c r="Z35" s="19">
        <v>0</v>
      </c>
      <c r="AA35" s="21">
        <f>SUM(Q35:Z35)</f>
        <v>60</v>
      </c>
      <c r="AB35" s="19">
        <f>PRODUCT(6,AA35)</f>
        <v>360</v>
      </c>
      <c r="AD35" s="40">
        <f>SUM(I35,O35,AB35)</f>
        <v>948</v>
      </c>
      <c r="AE35" s="47" t="s">
        <v>65</v>
      </c>
    </row>
    <row r="36" spans="1:31" ht="12.75">
      <c r="A36" s="9"/>
      <c r="B36" s="18" t="s">
        <v>57</v>
      </c>
      <c r="C36" s="18" t="s">
        <v>37</v>
      </c>
      <c r="D36" s="34">
        <v>11</v>
      </c>
      <c r="E36" s="20">
        <v>0.007638888888888889</v>
      </c>
      <c r="F36" s="20">
        <v>0.03196759259259259</v>
      </c>
      <c r="G36" s="35">
        <f>SUM(F36,-E36)</f>
        <v>0.0243287037037037</v>
      </c>
      <c r="H36" s="23">
        <f>SUM(G36,-(MIN(G34:G36)))</f>
        <v>0.0067361111111111024</v>
      </c>
      <c r="I36" s="21">
        <v>300</v>
      </c>
      <c r="K36" s="19">
        <v>95</v>
      </c>
      <c r="L36" s="19">
        <f>ABS(SUM(M38,-K36))</f>
        <v>6</v>
      </c>
      <c r="M36" s="19">
        <v>65</v>
      </c>
      <c r="N36" s="19">
        <f>ABS(SUM(M39,-M36))</f>
        <v>2</v>
      </c>
      <c r="O36" s="19">
        <f>300-(PRODUCT(2,SUM(L36,N36)))</f>
        <v>284</v>
      </c>
      <c r="Q36" s="19">
        <v>10</v>
      </c>
      <c r="R36" s="19">
        <v>10</v>
      </c>
      <c r="S36" s="19">
        <v>10</v>
      </c>
      <c r="T36" s="19">
        <v>10</v>
      </c>
      <c r="U36" s="19">
        <v>7</v>
      </c>
      <c r="V36" s="19">
        <v>7</v>
      </c>
      <c r="W36" s="19">
        <v>6</v>
      </c>
      <c r="X36" s="19">
        <v>6</v>
      </c>
      <c r="Y36" s="19">
        <v>1</v>
      </c>
      <c r="Z36" s="19">
        <v>0</v>
      </c>
      <c r="AA36" s="21">
        <f>SUM(Q36:Z36)</f>
        <v>67</v>
      </c>
      <c r="AB36" s="19">
        <f>PRODUCT(6,AA36)</f>
        <v>402</v>
      </c>
      <c r="AD36" s="40">
        <f>SUM(I36,O36,AB36)</f>
        <v>986</v>
      </c>
      <c r="AE36" s="47" t="s">
        <v>62</v>
      </c>
    </row>
    <row r="37" spans="3:7" ht="12.75">
      <c r="C37"/>
      <c r="D37"/>
      <c r="G37"/>
    </row>
    <row r="38" spans="3:13" ht="12.75">
      <c r="C38"/>
      <c r="D38"/>
      <c r="E38" s="22"/>
      <c r="K38" t="s">
        <v>23</v>
      </c>
      <c r="M38" s="19">
        <v>89</v>
      </c>
    </row>
    <row r="39" spans="3:13" ht="12.75">
      <c r="C39"/>
      <c r="D39"/>
      <c r="E39"/>
      <c r="K39" t="s">
        <v>24</v>
      </c>
      <c r="M39" s="19">
        <v>67</v>
      </c>
    </row>
    <row r="40" ht="12.75">
      <c r="E40"/>
    </row>
    <row r="41" ht="12.75">
      <c r="E41"/>
    </row>
    <row r="42" ht="12.75">
      <c r="E42"/>
    </row>
    <row r="43" ht="12.75">
      <c r="E43"/>
    </row>
    <row r="44" ht="12.75">
      <c r="E44"/>
    </row>
    <row r="45" ht="12.75">
      <c r="E45"/>
    </row>
    <row r="46" ht="12.75">
      <c r="E46"/>
    </row>
  </sheetData>
  <sheetProtection selectLockedCells="1" selectUnlockedCells="1"/>
  <mergeCells count="4">
    <mergeCell ref="E5:I5"/>
    <mergeCell ref="K5:O5"/>
    <mergeCell ref="Q5:AB5"/>
    <mergeCell ref="Q6:Z6"/>
  </mergeCells>
  <printOptions/>
  <pageMargins left="0.19652777777777777" right="0.19652777777777777" top="0.4340277777777778" bottom="0.6708333333333334" header="0.19652777777777777" footer="0.43333333333333335"/>
  <pageSetup firstPageNumber="1" useFirstPageNumber="1" fitToHeight="0" fitToWidth="1" orientation="landscape" paperSize="9" scale="81" r:id="rId3"/>
  <headerFooter alignWithMargins="0">
    <oddHeader>&amp;C&amp;A</oddHeader>
    <oddFooter>&amp;CSivu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2:I27"/>
  <sheetViews>
    <sheetView zoomScalePageLayoutView="0" workbookViewId="0" topLeftCell="A1">
      <selection activeCell="C2" sqref="C2:F3"/>
    </sheetView>
  </sheetViews>
  <sheetFormatPr defaultColWidth="11.57421875" defaultRowHeight="12.75"/>
  <cols>
    <col min="1" max="2" width="11.57421875" style="0" customWidth="1"/>
    <col min="3" max="3" width="17.00390625" style="0" customWidth="1"/>
    <col min="4" max="4" width="19.00390625" style="0" customWidth="1"/>
    <col min="5" max="5" width="10.28125" style="31" customWidth="1"/>
    <col min="6" max="6" width="11.57421875" style="0" customWidth="1"/>
    <col min="7" max="7" width="22.28125" style="0" customWidth="1"/>
    <col min="8" max="8" width="15.140625" style="0" customWidth="1"/>
  </cols>
  <sheetData>
    <row r="2" spans="3:5" ht="22.5">
      <c r="C2" s="24" t="s">
        <v>28</v>
      </c>
      <c r="D2" s="29"/>
      <c r="E2" s="25"/>
    </row>
    <row r="3" spans="3:5" ht="22.5">
      <c r="C3" s="24" t="s">
        <v>80</v>
      </c>
      <c r="D3" s="30"/>
      <c r="E3" s="2"/>
    </row>
    <row r="4" spans="3:5" ht="22.5">
      <c r="C4" s="24"/>
      <c r="D4" s="30"/>
      <c r="E4" s="2"/>
    </row>
    <row r="5" ht="15">
      <c r="D5" s="25"/>
    </row>
    <row r="6" spans="3:9" ht="12.75">
      <c r="C6" s="55" t="s">
        <v>76</v>
      </c>
      <c r="D6" s="51" t="s">
        <v>41</v>
      </c>
      <c r="E6" s="52">
        <v>1119</v>
      </c>
      <c r="G6" s="41" t="s">
        <v>74</v>
      </c>
      <c r="H6" s="51" t="s">
        <v>55</v>
      </c>
      <c r="I6" s="52">
        <v>1083</v>
      </c>
    </row>
    <row r="7" spans="3:9" ht="12.75">
      <c r="C7" s="55" t="s">
        <v>77</v>
      </c>
      <c r="D7" s="51" t="s">
        <v>39</v>
      </c>
      <c r="E7" s="52">
        <v>1100</v>
      </c>
      <c r="H7" s="51" t="s">
        <v>42</v>
      </c>
      <c r="I7" s="52">
        <v>912</v>
      </c>
    </row>
    <row r="8" spans="4:9" ht="12.75">
      <c r="D8" s="51" t="s">
        <v>33</v>
      </c>
      <c r="E8" s="52">
        <v>1058</v>
      </c>
      <c r="H8" s="53" t="s">
        <v>71</v>
      </c>
      <c r="I8" s="56">
        <v>1995</v>
      </c>
    </row>
    <row r="9" spans="4:9" ht="12.75">
      <c r="D9" s="53" t="s">
        <v>71</v>
      </c>
      <c r="E9" s="54">
        <v>3277</v>
      </c>
      <c r="I9" s="31"/>
    </row>
    <row r="11" spans="7:9" ht="12.75">
      <c r="G11" s="41" t="s">
        <v>75</v>
      </c>
      <c r="H11" s="51" t="s">
        <v>46</v>
      </c>
      <c r="I11" s="52">
        <v>1046</v>
      </c>
    </row>
    <row r="12" spans="3:9" ht="12.75">
      <c r="C12" s="41" t="s">
        <v>78</v>
      </c>
      <c r="D12" s="51" t="s">
        <v>52</v>
      </c>
      <c r="E12" s="52">
        <v>1118</v>
      </c>
      <c r="H12" s="51" t="s">
        <v>44</v>
      </c>
      <c r="I12" s="52">
        <v>906</v>
      </c>
    </row>
    <row r="13" spans="3:9" ht="12.75">
      <c r="C13" s="41" t="s">
        <v>77</v>
      </c>
      <c r="D13" s="51" t="s">
        <v>72</v>
      </c>
      <c r="E13" s="52">
        <v>1105</v>
      </c>
      <c r="H13" s="53" t="s">
        <v>71</v>
      </c>
      <c r="I13" s="56">
        <v>1952</v>
      </c>
    </row>
    <row r="14" spans="4:5" ht="12.75">
      <c r="D14" s="51" t="s">
        <v>40</v>
      </c>
      <c r="E14" s="52">
        <v>1038</v>
      </c>
    </row>
    <row r="15" spans="4:5" ht="12.75">
      <c r="D15" s="53" t="s">
        <v>71</v>
      </c>
      <c r="E15" s="56">
        <v>3261</v>
      </c>
    </row>
    <row r="17" ht="12.75">
      <c r="G17" t="s">
        <v>63</v>
      </c>
    </row>
    <row r="18" spans="3:5" ht="12.75">
      <c r="C18" s="41" t="s">
        <v>82</v>
      </c>
      <c r="D18" s="51" t="s">
        <v>54</v>
      </c>
      <c r="E18" s="52">
        <v>1066</v>
      </c>
    </row>
    <row r="19" spans="3:5" ht="12.75">
      <c r="C19" s="41" t="s">
        <v>79</v>
      </c>
      <c r="D19" s="51" t="s">
        <v>36</v>
      </c>
      <c r="E19" s="52">
        <v>1024</v>
      </c>
    </row>
    <row r="20" spans="4:5" ht="12.75">
      <c r="D20" s="51" t="s">
        <v>73</v>
      </c>
      <c r="E20" s="52">
        <v>986</v>
      </c>
    </row>
    <row r="21" spans="4:5" ht="12.75">
      <c r="D21" s="53" t="s">
        <v>71</v>
      </c>
      <c r="E21" s="56">
        <v>3076</v>
      </c>
    </row>
    <row r="24" spans="3:5" ht="12.75">
      <c r="C24" s="41" t="s">
        <v>81</v>
      </c>
      <c r="D24" s="51" t="s">
        <v>49</v>
      </c>
      <c r="E24" s="52">
        <v>1076</v>
      </c>
    </row>
    <row r="25" spans="3:5" ht="12.75">
      <c r="C25" s="41" t="s">
        <v>79</v>
      </c>
      <c r="D25" s="51" t="s">
        <v>51</v>
      </c>
      <c r="E25" s="52">
        <v>1001</v>
      </c>
    </row>
    <row r="26" spans="4:5" ht="12.75">
      <c r="D26" s="51" t="s">
        <v>70</v>
      </c>
      <c r="E26" s="52">
        <v>955</v>
      </c>
    </row>
    <row r="27" spans="4:5" ht="12.75">
      <c r="D27" s="53" t="s">
        <v>71</v>
      </c>
      <c r="E27" s="56">
        <v>3032</v>
      </c>
    </row>
  </sheetData>
  <sheetProtection selectLockedCells="1" selectUnlockedCells="1"/>
  <printOptions/>
  <pageMargins left="0.19652777777777777" right="0.19652777777777777" top="0.4340277777777778" bottom="0.6708333333333334" header="0.19652777777777777" footer="0.43333333333333335"/>
  <pageSetup horizontalDpi="300" verticalDpi="300" orientation="landscape" paperSize="9" r:id="rId1"/>
  <headerFooter alignWithMargins="0">
    <oddHeader>&amp;C&amp;A</oddHeader>
    <oddFooter>&amp;CSivu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21"/>
  <sheetViews>
    <sheetView zoomScalePageLayoutView="0" workbookViewId="0" topLeftCell="A1">
      <selection activeCell="C31" sqref="C31"/>
    </sheetView>
  </sheetViews>
  <sheetFormatPr defaultColWidth="11.57421875" defaultRowHeight="12.75"/>
  <cols>
    <col min="1" max="1" width="11.57421875" style="0" customWidth="1"/>
    <col min="2" max="2" width="20.140625" style="0" customWidth="1"/>
    <col min="3" max="3" width="26.421875" style="0" customWidth="1"/>
    <col min="4" max="6" width="11.57421875" style="0" customWidth="1"/>
    <col min="7" max="7" width="14.8515625" style="0" customWidth="1"/>
  </cols>
  <sheetData>
    <row r="2" spans="2:4" ht="22.5">
      <c r="B2" s="24" t="s">
        <v>28</v>
      </c>
      <c r="C2" s="29"/>
      <c r="D2" s="25"/>
    </row>
    <row r="3" spans="2:4" ht="22.5">
      <c r="B3" s="24" t="s">
        <v>103</v>
      </c>
      <c r="C3" s="30"/>
      <c r="D3" s="2"/>
    </row>
    <row r="6" spans="2:7" ht="12.75">
      <c r="B6" s="72" t="s">
        <v>101</v>
      </c>
      <c r="C6" s="72" t="s">
        <v>102</v>
      </c>
      <c r="D6" s="73"/>
      <c r="E6" s="72" t="s">
        <v>98</v>
      </c>
      <c r="F6" s="72" t="s">
        <v>99</v>
      </c>
      <c r="G6" s="72" t="s">
        <v>100</v>
      </c>
    </row>
    <row r="7" spans="1:7" ht="12.75">
      <c r="A7" s="74" t="s">
        <v>60</v>
      </c>
      <c r="B7" s="65" t="s">
        <v>83</v>
      </c>
      <c r="C7" s="67" t="s">
        <v>84</v>
      </c>
      <c r="D7" s="68"/>
      <c r="E7" s="69">
        <v>0</v>
      </c>
      <c r="F7" s="69">
        <v>2.2909722222222224</v>
      </c>
      <c r="G7" s="69">
        <f>SUM(F7,-E7)</f>
        <v>2.2909722222222224</v>
      </c>
    </row>
    <row r="8" spans="2:7" ht="12.75">
      <c r="B8" s="65" t="s">
        <v>85</v>
      </c>
      <c r="C8" s="65"/>
      <c r="D8" s="64"/>
      <c r="E8" s="70"/>
      <c r="F8" s="70"/>
      <c r="G8" s="71"/>
    </row>
    <row r="9" spans="2:7" ht="12.75">
      <c r="B9" s="65" t="s">
        <v>86</v>
      </c>
      <c r="C9" s="65"/>
      <c r="D9" s="64"/>
      <c r="E9" s="20"/>
      <c r="F9" s="20"/>
      <c r="G9" s="35"/>
    </row>
    <row r="10" spans="2:7" ht="12.75">
      <c r="B10" s="1"/>
      <c r="C10" s="1"/>
      <c r="E10" s="2"/>
      <c r="F10" s="2"/>
      <c r="G10" s="36"/>
    </row>
    <row r="11" spans="1:7" ht="12.75">
      <c r="A11" s="74" t="s">
        <v>61</v>
      </c>
      <c r="B11" s="65" t="s">
        <v>94</v>
      </c>
      <c r="C11" s="67" t="s">
        <v>95</v>
      </c>
      <c r="D11" s="68"/>
      <c r="E11" s="69">
        <v>0</v>
      </c>
      <c r="F11" s="69">
        <v>0.04472222222222222</v>
      </c>
      <c r="G11" s="69">
        <f>SUM(F11,-E11)</f>
        <v>0.04472222222222222</v>
      </c>
    </row>
    <row r="12" spans="2:7" ht="12.75">
      <c r="B12" s="65" t="s">
        <v>96</v>
      </c>
      <c r="C12" s="65"/>
      <c r="D12" s="64"/>
      <c r="E12" s="70"/>
      <c r="F12" s="70"/>
      <c r="G12" s="71"/>
    </row>
    <row r="13" spans="2:7" ht="12.75">
      <c r="B13" s="65" t="s">
        <v>97</v>
      </c>
      <c r="C13" s="65"/>
      <c r="D13" s="64"/>
      <c r="E13" s="20"/>
      <c r="F13" s="20"/>
      <c r="G13" s="35"/>
    </row>
    <row r="14" spans="2:7" ht="12.75">
      <c r="B14" s="1"/>
      <c r="C14" s="1"/>
      <c r="E14" s="2"/>
      <c r="F14" s="2"/>
      <c r="G14" s="36"/>
    </row>
    <row r="15" spans="1:7" ht="12.75">
      <c r="A15" s="74" t="s">
        <v>62</v>
      </c>
      <c r="B15" s="65" t="s">
        <v>91</v>
      </c>
      <c r="C15" s="67" t="s">
        <v>35</v>
      </c>
      <c r="D15" s="68"/>
      <c r="E15" s="69">
        <v>0</v>
      </c>
      <c r="F15" s="69">
        <v>0.04958333333333333</v>
      </c>
      <c r="G15" s="69">
        <f>SUM(F15,-E15)</f>
        <v>0.04958333333333333</v>
      </c>
    </row>
    <row r="16" spans="2:7" ht="12.75">
      <c r="B16" s="65" t="s">
        <v>92</v>
      </c>
      <c r="C16" s="65"/>
      <c r="D16" s="64"/>
      <c r="E16" s="70"/>
      <c r="F16" s="70"/>
      <c r="G16" s="71"/>
    </row>
    <row r="17" spans="2:7" ht="12.75">
      <c r="B17" s="65" t="s">
        <v>93</v>
      </c>
      <c r="C17" s="65"/>
      <c r="D17" s="64"/>
      <c r="E17" s="20"/>
      <c r="F17" s="20"/>
      <c r="G17" s="35"/>
    </row>
    <row r="18" spans="2:7" ht="12.75">
      <c r="B18" s="66"/>
      <c r="C18" s="66"/>
      <c r="E18" s="2"/>
      <c r="F18" s="2"/>
      <c r="G18" s="36"/>
    </row>
    <row r="19" spans="1:7" ht="12.75">
      <c r="A19" s="74" t="s">
        <v>65</v>
      </c>
      <c r="B19" s="65" t="s">
        <v>87</v>
      </c>
      <c r="C19" s="67" t="s">
        <v>88</v>
      </c>
      <c r="D19" s="68"/>
      <c r="E19" s="69">
        <v>0</v>
      </c>
      <c r="F19" s="69">
        <v>0.050902777777777776</v>
      </c>
      <c r="G19" s="69">
        <f>SUM(F19,-E19)</f>
        <v>0.050902777777777776</v>
      </c>
    </row>
    <row r="20" spans="2:7" ht="12.75">
      <c r="B20" s="65" t="s">
        <v>89</v>
      </c>
      <c r="C20" s="65"/>
      <c r="D20" s="64"/>
      <c r="E20" s="70"/>
      <c r="F20" s="70"/>
      <c r="G20" s="71"/>
    </row>
    <row r="21" spans="2:7" ht="12.75">
      <c r="B21" s="65" t="s">
        <v>90</v>
      </c>
      <c r="C21" s="65"/>
      <c r="D21" s="64"/>
      <c r="E21" s="20"/>
      <c r="F21" s="20"/>
      <c r="G21" s="35"/>
    </row>
  </sheetData>
  <sheetProtection selectLockedCells="1" selectUnlockedCells="1"/>
  <printOptions/>
  <pageMargins left="0.19652777777777777" right="0.19652777777777777" top="0.4340277777777778" bottom="0.6708333333333334" header="0.19652777777777777" footer="0.43333333333333335"/>
  <pageSetup horizontalDpi="300" verticalDpi="300" orientation="landscape" paperSize="9" r:id="rId1"/>
  <headerFooter alignWithMargins="0">
    <oddHeader>&amp;C&amp;A</oddHeader>
    <oddFooter>&amp;CSivu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Juha</dc:creator>
  <cp:keywords/>
  <dc:description/>
  <cp:lastModifiedBy>Juha</cp:lastModifiedBy>
  <cp:lastPrinted>2013-03-16T12:15:29Z</cp:lastPrinted>
  <dcterms:created xsi:type="dcterms:W3CDTF">2013-03-12T09:12:00Z</dcterms:created>
  <dcterms:modified xsi:type="dcterms:W3CDTF">2013-03-18T08:27:18Z</dcterms:modified>
  <cp:category/>
  <cp:version/>
  <cp:contentType/>
  <cp:contentStatus/>
</cp:coreProperties>
</file>